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2.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1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0.xml" ContentType="application/vnd.openxmlformats-officedocument.spreadsheetml.revisionLog+xml"/>
  <Override PartName="/xl/revisions/revisionLog2.xml" ContentType="application/vnd.openxmlformats-officedocument.spreadsheetml.revisionLog+xml"/>
  <Override PartName="/xl/revisions/revisionLog15.xml" ContentType="application/vnd.openxmlformats-officedocument.spreadsheetml.revisionLog+xml"/>
  <Override PartName="/xl/revisions/revisionLog9.xml" ContentType="application/vnd.openxmlformats-officedocument.spreadsheetml.revisionLog+xml"/>
  <Override PartName="/xl/revisions/revisionLog6.xml" ContentType="application/vnd.openxmlformats-officedocument.spreadsheetml.revisionLog+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rivera\AppData\Local\Microsoft\Windows\Temporary Internet Files\Content.Outlook\D65ZM33Y\"/>
    </mc:Choice>
  </mc:AlternateContent>
  <bookViews>
    <workbookView xWindow="480" yWindow="120" windowWidth="12510" windowHeight="7425"/>
  </bookViews>
  <sheets>
    <sheet name="RESUMEN DE RESULTADOS" sheetId="1" r:id="rId1"/>
    <sheet name="Sheet1" sheetId="2" r:id="rId2"/>
  </sheets>
  <definedNames>
    <definedName name="_xlnm.Print_Area" localSheetId="0">'RESUMEN DE RESULTADOS'!$A$1:$H$51</definedName>
    <definedName name="Z_1D837FAD_E5E5_431E_8EB5_1423941C15C0_.wvu.PrintArea" localSheetId="0" hidden="1">'RESUMEN DE RESULTADOS'!$A$1:$H$51</definedName>
    <definedName name="Z_7EAFA8CC_9A73_4A82_A6CE_10E73AD738FD_.wvu.PrintArea" localSheetId="0" hidden="1">'RESUMEN DE RESULTADOS'!$A$1:$H$51</definedName>
    <definedName name="Z_DBCE45EA_7717_47E7_B305_27F4DBB98C38_.wvu.PrintArea" localSheetId="0" hidden="1">'RESUMEN DE RESULTADOS'!$A$1:$H$51</definedName>
    <definedName name="Z_F6B20A05_1155_4B75_B15E_B93FBCD157BF_.wvu.PrintArea" localSheetId="0" hidden="1">'RESUMEN DE RESULTADOS'!$A$1:$H$51</definedName>
  </definedNames>
  <calcPr calcId="152511"/>
  <customWorkbookViews>
    <customWorkbookView name="Walesca E. Rivera Andino (Div.L) - Personal View" guid="{7EAFA8CC-9A73-4A82-A6CE-10E73AD738FD}" mergeInterval="0" personalView="1" maximized="1" xWindow="-8" yWindow="-8" windowWidth="1040" windowHeight="744" activeSheetId="1"/>
    <customWorkbookView name="EDGARDO CASTRO RIVERA - Personal View" guid="{1D837FAD-E5E5-431E-8EB5-1423941C15C0}" mergeInterval="0" personalView="1" maximized="1" windowWidth="1020" windowHeight="495" activeSheetId="1" showComments="commIndAndComment"/>
    <customWorkbookView name="Edgardo Castro - Personal View" guid="{F6B20A05-1155-4B75-B15E-B93FBCD157BF}" mergeInterval="0" personalView="1" maximized="1" windowWidth="1020" windowHeight="495" activeSheetId="1"/>
    <customWorkbookView name="Miriam Diaz Viera (Div.O) - Personal View" guid="{DBCE45EA-7717-47E7-B305-27F4DBB98C38}" mergeInterval="0" personalView="1" maximized="1" windowWidth="1676" windowHeight="729" activeSheetId="1"/>
  </customWorkbookViews>
</workbook>
</file>

<file path=xl/calcChain.xml><?xml version="1.0" encoding="utf-8"?>
<calcChain xmlns="http://schemas.openxmlformats.org/spreadsheetml/2006/main">
  <c r="E35" i="1" l="1"/>
  <c r="E37" i="1"/>
  <c r="E36" i="1"/>
  <c r="E34" i="1"/>
  <c r="E33" i="1"/>
  <c r="C37" i="1"/>
  <c r="C36" i="1"/>
  <c r="C35" i="1"/>
  <c r="C34" i="1"/>
  <c r="C33" i="1"/>
  <c r="E19" i="1"/>
  <c r="E18" i="1"/>
  <c r="E17" i="1"/>
  <c r="E16" i="1"/>
  <c r="E15" i="1"/>
  <c r="C19" i="1"/>
  <c r="C18" i="1"/>
  <c r="C17" i="1"/>
  <c r="C16" i="1"/>
  <c r="C15" i="1"/>
  <c r="B20" i="1" l="1"/>
  <c r="D38" i="1" l="1"/>
  <c r="B38" i="1"/>
  <c r="F37" i="1"/>
  <c r="F36" i="1"/>
  <c r="F35" i="1"/>
  <c r="F34" i="1"/>
  <c r="F33" i="1"/>
  <c r="C38" i="1"/>
  <c r="F38" i="1" l="1"/>
  <c r="G35" i="1"/>
  <c r="E38" i="1"/>
  <c r="G34" i="1"/>
  <c r="G37" i="1"/>
  <c r="G36" i="1"/>
  <c r="G33" i="1"/>
  <c r="G38" i="1" l="1"/>
  <c r="F17" i="1" l="1"/>
  <c r="F18" i="1"/>
  <c r="F19" i="1"/>
  <c r="F16" i="1"/>
  <c r="D20" i="1"/>
  <c r="F15" i="1"/>
  <c r="C20" i="1" l="1"/>
  <c r="G15" i="1"/>
  <c r="G16" i="1"/>
  <c r="G19" i="1"/>
  <c r="G17" i="1"/>
  <c r="G18" i="1"/>
  <c r="F20" i="1"/>
  <c r="E20" i="1"/>
  <c r="G20" i="1" l="1"/>
</calcChain>
</file>

<file path=xl/sharedStrings.xml><?xml version="1.0" encoding="utf-8"?>
<sst xmlns="http://schemas.openxmlformats.org/spreadsheetml/2006/main" count="45" uniqueCount="34">
  <si>
    <t>Estado Libre Asociado de Puerto Rico</t>
  </si>
  <si>
    <t>OFICINA DEL CONTRALOR</t>
  </si>
  <si>
    <t>San Juan, Puerto Rico</t>
  </si>
  <si>
    <t>COMPONENTE</t>
  </si>
  <si>
    <t>CANTIDAD</t>
  </si>
  <si>
    <t xml:space="preserve">CRITERIOS POR COMPONENTE </t>
  </si>
  <si>
    <r>
      <t>INTERPRETACIÓN DEL RESULTADO DE LA AUTOEVALUACIÓN</t>
    </r>
    <r>
      <rPr>
        <b/>
        <vertAlign val="superscript"/>
        <sz val="12"/>
        <color theme="1"/>
        <rFont val="Times New Roman"/>
        <family val="1"/>
      </rPr>
      <t xml:space="preserve">2 </t>
    </r>
  </si>
  <si>
    <r>
      <rPr>
        <vertAlign val="superscript"/>
        <sz val="11"/>
        <color theme="1"/>
        <rFont val="Times New Roman"/>
        <family val="1"/>
      </rPr>
      <t>1</t>
    </r>
    <r>
      <rPr>
        <sz val="11"/>
        <color theme="1"/>
        <rFont val="Times New Roman"/>
        <family val="1"/>
      </rPr>
      <t xml:space="preserve"> Totalice por cada componente, la cantidad de criterios en los cuales contestó que </t>
    </r>
    <r>
      <rPr>
        <b/>
        <sz val="11"/>
        <color theme="1"/>
        <rFont val="Times New Roman"/>
        <family val="1"/>
      </rPr>
      <t xml:space="preserve">sí </t>
    </r>
    <r>
      <rPr>
        <sz val="11"/>
        <color theme="1"/>
        <rFont val="Times New Roman"/>
        <family val="1"/>
      </rPr>
      <t xml:space="preserve">(cumple), según los resultados del </t>
    </r>
    <r>
      <rPr>
        <b/>
        <sz val="11"/>
        <color theme="1"/>
        <rFont val="Times New Roman"/>
        <family val="1"/>
      </rPr>
      <t>Anejo 1</t>
    </r>
    <r>
      <rPr>
        <sz val="11"/>
        <color theme="1"/>
        <rFont val="Times New Roman"/>
        <family val="1"/>
      </rPr>
      <t xml:space="preserve">. La cantidad total debe coincidir con la cantidad total de </t>
    </r>
    <r>
      <rPr>
        <b/>
        <sz val="11"/>
        <color theme="1"/>
        <rFont val="Times New Roman"/>
        <family val="1"/>
      </rPr>
      <t xml:space="preserve">sí </t>
    </r>
    <r>
      <rPr>
        <sz val="11"/>
        <color theme="1"/>
        <rFont val="Times New Roman"/>
        <family val="1"/>
      </rPr>
      <t xml:space="preserve">que totalizó al final del </t>
    </r>
    <r>
      <rPr>
        <b/>
        <sz val="11"/>
        <color theme="1"/>
        <rFont val="Times New Roman"/>
        <family val="1"/>
      </rPr>
      <t>Anejo 1</t>
    </r>
    <r>
      <rPr>
        <sz val="11"/>
        <color theme="1"/>
        <rFont val="Times New Roman"/>
        <family val="1"/>
      </rPr>
      <t xml:space="preserve">. </t>
    </r>
  </si>
  <si>
    <r>
      <t>CANTIDAD</t>
    </r>
    <r>
      <rPr>
        <b/>
        <vertAlign val="superscript"/>
        <sz val="10"/>
        <color theme="1"/>
        <rFont val="Times New Roman"/>
        <family val="1"/>
      </rPr>
      <t>1</t>
    </r>
  </si>
  <si>
    <r>
      <t xml:space="preserve">RESULTADOS DE LA AUTOEVALUACIÓN </t>
    </r>
    <r>
      <rPr>
        <b/>
        <vertAlign val="superscript"/>
        <sz val="10"/>
        <color theme="1"/>
        <rFont val="Times New Roman"/>
        <family val="1"/>
      </rPr>
      <t>2</t>
    </r>
  </si>
  <si>
    <t>DIFERENCIA  (NO CUMPLE)</t>
  </si>
  <si>
    <t>TOTAL</t>
  </si>
  <si>
    <t>PORCIENTO</t>
  </si>
  <si>
    <t xml:space="preserve">PORCIENTO </t>
  </si>
  <si>
    <t>PORCIENTO DE CUMPLIMIENTO DEL TOTAL DE CRITERIOS</t>
  </si>
  <si>
    <t xml:space="preserve">CRITERIOS CON LOS QUE CUMPLE,    POR COMPONENTE </t>
  </si>
  <si>
    <t>CUMPLE SUSTANCIALMENTE                               (80-89%)</t>
  </si>
  <si>
    <t xml:space="preserve">NO CUMPLE                          (79% o menos) </t>
  </si>
  <si>
    <r>
      <rPr>
        <vertAlign val="superscript"/>
        <sz val="11"/>
        <color theme="1"/>
        <rFont val="Times New Roman"/>
        <family val="1"/>
      </rPr>
      <t>2</t>
    </r>
    <r>
      <rPr>
        <sz val="11"/>
        <color theme="1"/>
        <rFont val="Times New Roman"/>
        <family val="1"/>
      </rPr>
      <t xml:space="preserve"> Este resultado es preliminar, ya que está sujeto a las visitas que efectúen nuestros auditores para verificar el establecimiento del PROCIP. El porciento de cumplimiento a nivel total debe coincidir con el </t>
    </r>
    <r>
      <rPr>
        <b/>
        <sz val="11"/>
        <color theme="1"/>
        <rFont val="Times New Roman"/>
        <family val="1"/>
      </rPr>
      <t>Porciento de Cumplimiento del Total de Criterios</t>
    </r>
    <r>
      <rPr>
        <sz val="11"/>
        <color theme="1"/>
        <rFont val="Times New Roman"/>
        <family val="1"/>
      </rPr>
      <t xml:space="preserve"> que computó al final del </t>
    </r>
    <r>
      <rPr>
        <b/>
        <sz val="11"/>
        <color theme="1"/>
        <rFont val="Times New Roman"/>
        <family val="1"/>
      </rPr>
      <t>Anejo 1</t>
    </r>
    <r>
      <rPr>
        <sz val="11"/>
        <color theme="1"/>
        <rFont val="Times New Roman"/>
        <family val="1"/>
      </rPr>
      <t>.</t>
    </r>
  </si>
  <si>
    <t>CUMPLE
(90-100%)</t>
  </si>
  <si>
    <t xml:space="preserve">CRITERIOS CON LOS QUE CUMPLE, POR COMPONENTE </t>
  </si>
  <si>
    <r>
      <t>CANTIDAD</t>
    </r>
    <r>
      <rPr>
        <b/>
        <vertAlign val="superscript"/>
        <sz val="11"/>
        <color theme="1"/>
        <rFont val="Times New Roman"/>
        <family val="1"/>
      </rPr>
      <t>1</t>
    </r>
  </si>
  <si>
    <t>Página 2/3</t>
  </si>
  <si>
    <t>Página 1/3</t>
  </si>
  <si>
    <t>DIFERENCIA (NO CUMPLE)</t>
  </si>
  <si>
    <t>III. INTERPRETACIÓN DE LOS RESULTADOS DE LA AUTOEVALUACIÓN</t>
  </si>
  <si>
    <t>Página 3/3</t>
  </si>
  <si>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entidad cumplió y el porciento de cumplimiento de los criterios se computarán automáticamente. Véase la nota al calce 1.</t>
    </r>
  </si>
  <si>
    <t>La entidad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</si>
  <si>
    <t>La entidad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</si>
  <si>
    <r>
      <t xml:space="preserve">I. RESUMEN DE ENTIDADES QUE </t>
    </r>
    <r>
      <rPr>
        <b/>
        <u/>
        <sz val="11"/>
        <color theme="1"/>
        <rFont val="Times New Roman"/>
        <family val="1"/>
      </rPr>
      <t>CUENTAN</t>
    </r>
    <r>
      <rPr>
        <b/>
        <sz val="11"/>
        <color theme="1"/>
        <rFont val="Times New Roman"/>
        <family val="1"/>
      </rPr>
      <t xml:space="preserve"> CON LA ACTIVIDAD DE AUDITORÍA INTERNA:</t>
    </r>
  </si>
  <si>
    <r>
      <t xml:space="preserve">II. RESUMEN DE ENTIDADES QUE </t>
    </r>
    <r>
      <rPr>
        <b/>
        <u/>
        <sz val="11"/>
        <color theme="1"/>
        <rFont val="Times New Roman"/>
        <family val="1"/>
      </rPr>
      <t>NO CUENTAN</t>
    </r>
    <r>
      <rPr>
        <b/>
        <sz val="11"/>
        <color theme="1"/>
        <rFont val="Times New Roman"/>
        <family val="1"/>
      </rPr>
      <t xml:space="preserve"> CON LA ACTIVIDAD DE AUDITORÍA INTERNA:</t>
    </r>
  </si>
  <si>
    <t>La entidad cumplió con el establecimiento del PROCIP. Deberá continuar dirigiendo los esfuerzos para mantener el establecimiento del mismo, y cumplir con las leyes y la reglamentación aplicables a los criterios establecidos.  Si la entidad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</si>
  <si>
    <t>Resumen de Resultados de la Autoevaluación del Establecimiento del Programa de Control Interno y de Prevención al
 30 de junio de 2015, aplicable a corporaciones públicas, sistemas de retiro de la Rama Ejecutiva del Estado Libre Asociado de 
Puerto Rico, y a la Administración Central de la Universidad de Puerto Rico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</si>
</sst>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Times New Roman"/>
      <family val="1"/>
    </font>
    <font>
      <b/>
      <sz val="10"/>
      <color theme="1"/>
      <name val="Times New Roman"/>
      <family val="1"/>
    </font>
    <font>
      <sz val="11"/>
      <color theme="1"/>
      <name val="Times New Roman"/>
      <family val="1"/>
    </font>
    <font>
      <b/>
      <sz val="11"/>
      <color theme="1"/>
      <name val="Times New Roman"/>
      <family val="1"/>
    </font>
    <font>
      <b/>
      <sz val="12"/>
      <color theme="1"/>
      <name val="Times New Roman"/>
      <family val="1"/>
    </font>
    <font>
      <i/>
      <sz val="11"/>
      <color theme="1"/>
      <name val="Times New Roman"/>
      <family val="1"/>
    </font>
    <font>
      <b/>
      <vertAlign val="superscript"/>
      <sz val="12"/>
      <color theme="1"/>
      <name val="Times New Roman"/>
      <family val="1"/>
    </font>
    <font>
      <vertAlign val="superscript"/>
      <sz val="11"/>
      <color theme="1"/>
      <name val="Times New Roman"/>
      <family val="1"/>
    </font>
    <font>
      <sz val="10"/>
      <color theme="1"/>
      <name val="Times New Roman"/>
      <family val="1"/>
    </font>
    <font>
      <sz val="10"/>
      <color theme="1"/>
      <name val="Calibri"/>
      <family val="2"/>
      <scheme val="minor"/>
    </font>
    <font>
      <b/>
      <sz val="10"/>
      <color theme="1"/>
      <name val="Calibri"/>
      <family val="2"/>
      <scheme val="minor"/>
    </font>
    <font>
      <b/>
      <vertAlign val="superscript"/>
      <sz val="10"/>
      <color theme="1"/>
      <name val="Times New Roman"/>
      <family val="1"/>
    </font>
    <font>
      <b/>
      <u/>
      <sz val="11"/>
      <color theme="1"/>
      <name val="Times New Roman"/>
      <family val="1"/>
    </font>
    <font>
      <b/>
      <vertAlign val="superscript"/>
      <sz val="11"/>
      <color theme="1"/>
      <name val="Times New Roman"/>
      <family val="1"/>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applyAlignment="1">
      <alignment horizontal="center" vertical="center"/>
    </xf>
    <xf numFmtId="0" fontId="3"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vertical="center"/>
    </xf>
    <xf numFmtId="0" fontId="4" fillId="0" borderId="7" xfId="0" applyFont="1" applyBorder="1" applyAlignment="1">
      <alignment horizontal="center"/>
    </xf>
    <xf numFmtId="9" fontId="4" fillId="0" borderId="7" xfId="0" applyNumberFormat="1" applyFont="1" applyBorder="1" applyAlignment="1">
      <alignment horizont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2" borderId="7" xfId="0" applyFont="1" applyFill="1" applyBorder="1" applyAlignment="1">
      <alignment horizontal="center"/>
    </xf>
    <xf numFmtId="9" fontId="4" fillId="2" borderId="7" xfId="0" applyNumberFormat="1" applyFont="1" applyFill="1" applyBorder="1" applyAlignment="1">
      <alignment horizontal="center" vertical="center"/>
    </xf>
    <xf numFmtId="0" fontId="4" fillId="2" borderId="7" xfId="0" applyFont="1" applyFill="1" applyBorder="1" applyAlignment="1">
      <alignment horizontal="center" vertical="center"/>
    </xf>
    <xf numFmtId="9" fontId="4" fillId="2" borderId="8" xfId="0" applyNumberFormat="1" applyFont="1" applyFill="1" applyBorder="1" applyAlignment="1">
      <alignment horizontal="center" vertical="center"/>
    </xf>
    <xf numFmtId="0" fontId="3" fillId="0" borderId="0" xfId="0" applyFont="1" applyAlignment="1">
      <alignment horizontal="center" vertic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7"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center" vertical="center"/>
    </xf>
    <xf numFmtId="0" fontId="10" fillId="0" borderId="0" xfId="0" applyFont="1"/>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center" vertical="center" wrapText="1"/>
    </xf>
    <xf numFmtId="0" fontId="4" fillId="0" borderId="0" xfId="0" applyFont="1" applyAlignment="1">
      <alignment horizontal="right"/>
    </xf>
    <xf numFmtId="0" fontId="3" fillId="0" borderId="0" xfId="0" applyFont="1" applyAlignment="1">
      <alignment horizontal="justify" vertical="center" wrapText="1"/>
    </xf>
    <xf numFmtId="0" fontId="0" fillId="0" borderId="0" xfId="0" applyFont="1" applyAlignment="1">
      <alignment horizontal="justify" wrapText="1"/>
    </xf>
    <xf numFmtId="0" fontId="4" fillId="0" borderId="0" xfId="0" applyFont="1" applyAlignment="1">
      <alignment horizontal="justify" vertical="center" wrapText="1"/>
    </xf>
    <xf numFmtId="0" fontId="0" fillId="0" borderId="0" xfId="0" applyAlignment="1">
      <alignment vertical="center" wrapText="1"/>
    </xf>
    <xf numFmtId="0" fontId="4" fillId="3" borderId="1" xfId="0" applyFont="1" applyFill="1" applyBorder="1" applyAlignment="1">
      <alignment horizontal="center" vertical="center" wrapText="1"/>
    </xf>
    <xf numFmtId="0" fontId="3" fillId="0" borderId="0" xfId="0" applyFont="1" applyAlignment="1">
      <alignment horizontal="justify" vertical="center" wrapText="1"/>
    </xf>
    <xf numFmtId="0" fontId="0" fillId="0" borderId="0" xfId="0" applyFont="1" applyAlignment="1">
      <alignment horizontal="justify" wrapText="1"/>
    </xf>
    <xf numFmtId="0" fontId="3" fillId="0" borderId="0" xfId="0" applyFont="1" applyAlignment="1">
      <alignment horizontal="center" wrapText="1"/>
    </xf>
    <xf numFmtId="10" fontId="3" fillId="0" borderId="1" xfId="0" applyNumberFormat="1" applyFont="1" applyBorder="1" applyAlignment="1">
      <alignment horizontal="center"/>
    </xf>
    <xf numFmtId="10" fontId="3" fillId="0" borderId="2" xfId="0" applyNumberFormat="1" applyFont="1" applyBorder="1" applyAlignment="1">
      <alignment horizontal="center"/>
    </xf>
    <xf numFmtId="10" fontId="3" fillId="0" borderId="1" xfId="0" applyNumberFormat="1" applyFont="1" applyBorder="1" applyAlignment="1">
      <alignment horizontal="center" vertical="center"/>
    </xf>
    <xf numFmtId="0" fontId="4" fillId="0" borderId="0" xfId="0" applyFont="1" applyAlignment="1">
      <alignment horizontal="center" wrapText="1"/>
    </xf>
    <xf numFmtId="0" fontId="0" fillId="0" borderId="0" xfId="0" applyAlignment="1">
      <alignment wrapText="1"/>
    </xf>
    <xf numFmtId="0" fontId="3" fillId="0" borderId="0" xfId="0" applyFont="1" applyAlignment="1">
      <alignment horizontal="justify" vertical="center" wrapText="1"/>
    </xf>
    <xf numFmtId="0" fontId="0" fillId="0" borderId="0" xfId="0" applyFont="1" applyAlignment="1">
      <alignment horizontal="justify"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3" fillId="0" borderId="0" xfId="0" applyFont="1" applyAlignment="1">
      <alignment horizontal="center" wrapText="1"/>
    </xf>
    <xf numFmtId="0" fontId="2"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http://intranet/images/Escudo_2010_Aprobado.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57151</xdr:rowOff>
    </xdr:from>
    <xdr:to>
      <xdr:col>0</xdr:col>
      <xdr:colOff>514350</xdr:colOff>
      <xdr:row>2</xdr:row>
      <xdr:rowOff>19051</xdr:rowOff>
    </xdr:to>
    <xdr:pic>
      <xdr:nvPicPr>
        <xdr:cNvPr id="5" name="Picture 4" descr="Emblema OC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00025" y="57151"/>
          <a:ext cx="314325" cy="342900"/>
        </a:xfrm>
        <a:prstGeom prst="rect">
          <a:avLst/>
        </a:prstGeom>
        <a:noFill/>
        <a:ln>
          <a:noFill/>
        </a:ln>
      </xdr:spPr>
    </xdr:pic>
    <xdr:clientData/>
  </xdr:twoCellAnchor>
</xdr:wsDr>
</file>

<file path=xl/revisions/_rels/revisionHeaders.xml.rels><?xml version="1.0" encoding="UTF-8" standalone="yes"?>
<Relationships xmlns="http://schemas.openxmlformats.org/package/2006/relationships"><Relationship Id="rId13" Type="http://schemas.openxmlformats.org/officeDocument/2006/relationships/revisionLog" Target="revisionLog12.xml"/><Relationship Id="rId18" Type="http://schemas.openxmlformats.org/officeDocument/2006/relationships/revisionLog" Target="revisionLog5.xml"/><Relationship Id="rId21" Type="http://schemas.openxmlformats.org/officeDocument/2006/relationships/revisionLog" Target="revisionLog13.xml"/><Relationship Id="rId12" Type="http://schemas.openxmlformats.org/officeDocument/2006/relationships/revisionLog" Target="revisionLog11.xml"/><Relationship Id="rId17" Type="http://schemas.openxmlformats.org/officeDocument/2006/relationships/revisionLog" Target="revisionLog4.xml"/><Relationship Id="rId16" Type="http://schemas.openxmlformats.org/officeDocument/2006/relationships/revisionLog" Target="revisionLog3.xml"/><Relationship Id="rId20" Type="http://schemas.openxmlformats.org/officeDocument/2006/relationships/revisionLog" Target="revisionLog7.xml"/><Relationship Id="rId11" Type="http://schemas.openxmlformats.org/officeDocument/2006/relationships/revisionLog" Target="revisionLog10.xml"/><Relationship Id="rId24" Type="http://schemas.openxmlformats.org/officeDocument/2006/relationships/revisionLog" Target="revisionLog16.xml"/><Relationship Id="rId15" Type="http://schemas.openxmlformats.org/officeDocument/2006/relationships/revisionLog" Target="revisionLog2.xml"/><Relationship Id="rId23" Type="http://schemas.openxmlformats.org/officeDocument/2006/relationships/revisionLog" Target="revisionLog15.xml"/><Relationship Id="rId10" Type="http://schemas.openxmlformats.org/officeDocument/2006/relationships/revisionLog" Target="revisionLog9.xml"/><Relationship Id="rId19" Type="http://schemas.openxmlformats.org/officeDocument/2006/relationships/revisionLog" Target="revisionLog6.xml"/><Relationship Id="rId9" Type="http://schemas.openxmlformats.org/officeDocument/2006/relationships/revisionLog" Target="revisionLog8.xml"/><Relationship Id="rId14" Type="http://schemas.openxmlformats.org/officeDocument/2006/relationships/revisionLog" Target="revisionLog1.xml"/><Relationship Id="rId22"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AC8F5FA-1F0D-4317-B828-20616CE3B3D5}" diskRevisions="1" revisionId="164" version="4">
  <header guid="{BD10BE53-B28A-4492-A1B5-961E8E06D57E}" dateTime="2015-01-15T10:39:19" maxSheetId="3" userName="Miriam Diaz Viera (Div.O)" r:id="rId9" minRId="81" maxRId="92">
    <sheetIdMap count="2">
      <sheetId val="1"/>
      <sheetId val="2"/>
    </sheetIdMap>
  </header>
  <header guid="{CC086150-87AF-4E9C-B020-97D420878D61}" dateTime="2015-01-15T10:58:27" maxSheetId="3" userName="Miriam Diaz Viera (Div.O)" r:id="rId10" minRId="93">
    <sheetIdMap count="2">
      <sheetId val="1"/>
      <sheetId val="2"/>
    </sheetIdMap>
  </header>
  <header guid="{DC9C0594-79F1-4EA9-9746-398C18FC5958}" dateTime="2015-01-15T11:06:45" maxSheetId="3" userName="Miriam Diaz Viera (Div.O)" r:id="rId11" minRId="94" maxRId="95">
    <sheetIdMap count="2">
      <sheetId val="1"/>
      <sheetId val="2"/>
    </sheetIdMap>
  </header>
  <header guid="{4E9592FF-86CC-4CA7-9E2B-F22E9221DB2F}" dateTime="2015-01-15T11:14:37" maxSheetId="3" userName="Miriam Diaz Viera (Div.O)" r:id="rId12" minRId="97" maxRId="116">
    <sheetIdMap count="2">
      <sheetId val="1"/>
      <sheetId val="2"/>
    </sheetIdMap>
  </header>
  <header guid="{4E0E72CF-FCEF-44A3-BCE6-F3ABFA740BB4}" dateTime="2015-01-15T11:52:36" maxSheetId="3" userName="Miriam Diaz Viera (Div.O)" r:id="rId13" minRId="117" maxRId="146">
    <sheetIdMap count="2">
      <sheetId val="1"/>
      <sheetId val="2"/>
    </sheetIdMap>
  </header>
  <header guid="{4F437AF2-777C-43B4-A932-85D8CC0480F4}" dateTime="2015-01-15T12:01:08" maxSheetId="3" userName="Miriam Diaz Viera (Div.O)" r:id="rId14">
    <sheetIdMap count="2">
      <sheetId val="1"/>
      <sheetId val="2"/>
    </sheetIdMap>
  </header>
  <header guid="{11232B33-CF91-44A5-B5D8-987ED6CABDDA}" dateTime="2015-01-15T13:09:48" maxSheetId="3" userName="Miriam Diaz Viera (Div.O)" r:id="rId15">
    <sheetIdMap count="2">
      <sheetId val="1"/>
      <sheetId val="2"/>
    </sheetIdMap>
  </header>
  <header guid="{C194DAFE-DB72-4DEF-B124-511E157A5791}" dateTime="2015-01-15T16:33:51" maxSheetId="3" userName="Miriam Diaz Viera (Div.O)" r:id="rId16">
    <sheetIdMap count="2">
      <sheetId val="1"/>
      <sheetId val="2"/>
    </sheetIdMap>
  </header>
  <header guid="{2D97AFDC-7B44-46BC-9C61-D8233F9B31C0}" dateTime="2015-01-15T16:38:09" maxSheetId="3" userName="Miriam Diaz Viera (Div.O)" r:id="rId17" minRId="150" maxRId="151">
    <sheetIdMap count="2">
      <sheetId val="1"/>
      <sheetId val="2"/>
    </sheetIdMap>
  </header>
  <header guid="{565DF8C8-1717-4E3A-9DDE-7C05246B196A}" dateTime="2015-01-16T10:16:04" maxSheetId="3" userName="Miriam Diaz Viera (Div.O)" r:id="rId18" minRId="152">
    <sheetIdMap count="2">
      <sheetId val="1"/>
      <sheetId val="2"/>
    </sheetIdMap>
  </header>
  <header guid="{360EDB94-8A3A-48D2-B22F-0C374C484368}" dateTime="2015-01-20T15:36:14" maxSheetId="3" userName="EDGARDO CASTRO RIVERA" r:id="rId19" minRId="154" maxRId="155">
    <sheetIdMap count="2">
      <sheetId val="1"/>
      <sheetId val="2"/>
    </sheetIdMap>
  </header>
  <header guid="{4C76B1F8-F83F-4894-B9FE-193EC4B47118}" dateTime="2015-01-26T09:57:26" maxSheetId="3" userName="Walesca E. Rivera Andino (Div.L)" r:id="rId20">
    <sheetIdMap count="2">
      <sheetId val="1"/>
      <sheetId val="2"/>
    </sheetIdMap>
  </header>
  <header guid="{DC4CAA4A-F6E2-429F-ADE7-24E6BF5F7A3D}" dateTime="2015-01-26T11:00:42" maxSheetId="3" userName="Walesca E. Rivera Andino (Div.L)" r:id="rId21">
    <sheetIdMap count="2">
      <sheetId val="1"/>
      <sheetId val="2"/>
    </sheetIdMap>
  </header>
  <header guid="{F0610234-9DDF-4EF5-8E8D-F4E0975B4635}" dateTime="2015-01-27T13:15:56" maxSheetId="3" userName="Walesca E. Rivera Andino (Div.L)" r:id="rId22">
    <sheetIdMap count="2">
      <sheetId val="1"/>
      <sheetId val="2"/>
    </sheetIdMap>
  </header>
  <header guid="{37411FD4-C50F-431A-9879-3D380CAA08E5}" dateTime="2015-01-29T15:21:02" maxSheetId="3" userName="Walesca E. Rivera Andino (Div.L)" r:id="rId23" minRId="160" maxRId="162">
    <sheetIdMap count="2">
      <sheetId val="1"/>
      <sheetId val="2"/>
    </sheetIdMap>
  </header>
  <header guid="{3AC8F5FA-1F0D-4317-B828-20616CE3B3D5}" dateTime="2015-01-29T15:21:16" maxSheetId="3" userName="Walesca E. Rivera Andino (Div.L)" r:id="rId2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CE45EA-7717-47E7-B305-27F4DBB98C38}" action="delete"/>
  <rdn rId="0" localSheetId="1" customView="1" name="Z_DBCE45EA_7717_47E7_B305_27F4DBB98C38_.wvu.PrintArea" hidden="1" oldHidden="1">
    <formula>'RESUMEN DE RESULTADOS'!$A$1:$H$51</formula>
    <oldFormula>'RESUMEN DE RESULTADOS'!$A$1:$H$51</oldFormula>
  </rdn>
  <rcv guid="{DBCE45EA-7717-47E7-B305-27F4DBB98C3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 start="0" length="0">
    <dxf>
      <font>
        <b/>
        <name val="Times New Roman"/>
        <scheme val="none"/>
      </font>
      <alignment vertical="top" readingOrder="0"/>
    </dxf>
  </rfmt>
  <rfmt sheetId="1" sqref="B7" start="0" length="0">
    <dxf>
      <font>
        <b/>
        <name val="Times New Roman"/>
        <scheme val="none"/>
      </font>
      <alignment vertical="top" readingOrder="0"/>
    </dxf>
  </rfmt>
  <rfmt sheetId="1" sqref="C7" start="0" length="0">
    <dxf>
      <font>
        <b/>
        <name val="Times New Roman"/>
        <scheme val="none"/>
      </font>
      <alignment vertical="top" readingOrder="0"/>
    </dxf>
  </rfmt>
  <rfmt sheetId="1" sqref="D7" start="0" length="0">
    <dxf>
      <font>
        <b/>
        <name val="Times New Roman"/>
        <scheme val="none"/>
      </font>
      <alignment vertical="top" readingOrder="0"/>
    </dxf>
  </rfmt>
  <rfmt sheetId="1" sqref="E7" start="0" length="0">
    <dxf>
      <font>
        <b/>
        <name val="Times New Roman"/>
        <scheme val="none"/>
      </font>
      <alignment vertical="top" readingOrder="0"/>
    </dxf>
  </rfmt>
  <rfmt sheetId="1" sqref="F7" start="0" length="0">
    <dxf>
      <font>
        <b/>
        <name val="Times New Roman"/>
        <scheme val="none"/>
      </font>
      <alignment vertical="top" readingOrder="0"/>
    </dxf>
  </rfmt>
  <rfmt sheetId="1" sqref="G7" start="0" length="0">
    <dxf>
      <font>
        <b/>
        <name val="Times New Roman"/>
        <scheme val="none"/>
      </font>
      <alignment vertical="top" readingOrder="0"/>
    </dxf>
  </rfmt>
  <rrc rId="94" sId="1" ref="A5:XFD5" action="insertRow"/>
  <rfmt sheetId="1" sqref="A5:H5">
    <dxf>
      <alignment wrapText="1" readingOrder="0"/>
    </dxf>
  </rfmt>
  <rcc rId="95" sId="1">
    <oc r="A6"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6" t="inlineStr">
      <is>
        <t>Resumen de Resultados de la Autoevaluación del Establecimiento del Programa de Control Interno y de Prevención al 30 de junio de 2015, aplicable a corporaciones públicas, sistemas de retiro de la Rama Ejecutiva del Estado Libre Asociado de Puerto Rico, y a la Administración Central de la Universidad de Puerto Rico</t>
      </is>
    </nc>
  </rcc>
  <rcv guid="{DBCE45EA-7717-47E7-B305-27F4DBB98C38}" action="delete"/>
  <rdn rId="0" localSheetId="1" customView="1" name="Z_DBCE45EA_7717_47E7_B305_27F4DBB98C38_.wvu.PrintArea" hidden="1" oldHidden="1">
    <formula>'RESUMEN DE RESULTADOS'!$A$1:$H$51</formula>
    <oldFormula>'RESUMEN DE RESULTADOS'!$A$1:$H$51</oldFormula>
  </rdn>
  <rcv guid="{DBCE45EA-7717-47E7-B305-27F4DBB98C38}"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1">
    <oc r="B15">
      <v>7</v>
    </oc>
    <nc r="B15">
      <v>12</v>
    </nc>
  </rcc>
  <rcc rId="98" sId="1">
    <oc r="B33">
      <v>7</v>
    </oc>
    <nc r="B33">
      <v>9</v>
    </nc>
  </rcc>
  <rcc rId="99" sId="1">
    <oc r="B17">
      <v>23</v>
    </oc>
    <nc r="B17">
      <v>20</v>
    </nc>
  </rcc>
  <rcc rId="100" sId="1">
    <oc r="B35">
      <v>22</v>
    </oc>
    <nc r="B35">
      <v>20</v>
    </nc>
  </rcc>
  <rcc rId="101" sId="1">
    <oc r="B18">
      <v>10</v>
    </oc>
    <nc r="B18">
      <v>9</v>
    </nc>
  </rcc>
  <rcc rId="102" sId="1">
    <oc r="B19">
      <v>2</v>
    </oc>
    <nc r="B19">
      <v>9</v>
    </nc>
  </rcc>
  <rcc rId="103" sId="1">
    <oc r="B36">
      <v>8</v>
    </oc>
    <nc r="B36">
      <v>9</v>
    </nc>
  </rcc>
  <rcc rId="104" sId="1">
    <oc r="B37">
      <v>2</v>
    </oc>
    <nc r="B37">
      <v>9</v>
    </nc>
  </rcc>
  <rcc rId="105" sId="1">
    <oc r="B20">
      <v>49</v>
    </oc>
    <nc r="B20">
      <f>SUM(B15:B19)</f>
    </nc>
  </rcc>
  <rcc rId="106" sId="1">
    <oc r="A6" t="inlineStr">
      <is>
        <t>Resumen de Resultados de la Autoevaluación del Establecimiento del Programa de Control Interno y de Prevención al 30 de junio de 2015, aplicable a corporaciones públicas, sistemas de retiro de la Rama Ejecutiva del Estado Libre Asociado de Puerto Rico, y a la Administración Central de la Universidad de Puerto Rico</t>
      </is>
    </oc>
    <nc r="A6" t="inlineStr">
      <is>
        <t>Resumen de Resultados de la Autoevaluación del Establecimiento del Programa de Control Interno y de Prevención al 30 de junio de 2015, aplicable a corporaciones públicas, sistemas de retiro de la Rama Ejecutiva del Estado Libre Asociado de Puerto Rico, y a la                                            Administración Central de la Universidad de Puerto Rico</t>
      </is>
    </nc>
  </rcc>
  <rcc rId="107" sId="1">
    <oc r="D15">
      <v>0</v>
    </oc>
    <nc r="D15">
      <v>12</v>
    </nc>
  </rcc>
  <rcc rId="108" sId="1">
    <oc r="D16">
      <v>0</v>
    </oc>
    <nc r="D16">
      <v>7</v>
    </nc>
  </rcc>
  <rcc rId="109" sId="1">
    <oc r="D17">
      <v>0</v>
    </oc>
    <nc r="D17">
      <v>20</v>
    </nc>
  </rcc>
  <rcc rId="110" sId="1">
    <oc r="D18">
      <v>0</v>
    </oc>
    <nc r="D18">
      <v>9</v>
    </nc>
  </rcc>
  <rcc rId="111" sId="1">
    <oc r="D19">
      <v>0</v>
    </oc>
    <nc r="D19">
      <v>9</v>
    </nc>
  </rcc>
  <rcc rId="112" sId="1">
    <oc r="D33">
      <v>0</v>
    </oc>
    <nc r="D33">
      <v>9</v>
    </nc>
  </rcc>
  <rcc rId="113" sId="1">
    <oc r="D34">
      <v>0</v>
    </oc>
    <nc r="D34">
      <v>7</v>
    </nc>
  </rcc>
  <rcc rId="114" sId="1">
    <oc r="D35">
      <v>0</v>
    </oc>
    <nc r="D35">
      <v>20</v>
    </nc>
  </rcc>
  <rcc rId="115" sId="1">
    <oc r="D36">
      <v>0</v>
    </oc>
    <nc r="D36">
      <v>9</v>
    </nc>
  </rcc>
  <rcc rId="116" sId="1">
    <oc r="D37">
      <v>0</v>
    </oc>
    <nc r="D37">
      <v>9</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oc r="C15">
      <f>7/49</f>
    </oc>
    <nc r="C15">
      <f>12/57</f>
    </nc>
  </rcc>
  <rcc rId="118" sId="1">
    <oc r="C16">
      <f>6/49</f>
    </oc>
    <nc r="C16">
      <f>7/57</f>
    </nc>
  </rcc>
  <rcc rId="119" sId="1">
    <oc r="C17">
      <f>24/49</f>
    </oc>
    <nc r="C17">
      <f>20/57</f>
    </nc>
  </rcc>
  <rcc rId="120" sId="1">
    <oc r="C18">
      <f>10/49</f>
    </oc>
    <nc r="C18">
      <f>9/57</f>
    </nc>
  </rcc>
  <rcc rId="121" sId="1">
    <oc r="C19">
      <f>2/49</f>
    </oc>
    <nc r="C19">
      <f>9/57</f>
    </nc>
  </rcc>
  <rcc rId="122" sId="1">
    <oc r="E15">
      <f>D15/49</f>
    </oc>
    <nc r="E15">
      <f>D15/57</f>
    </nc>
  </rcc>
  <rcc rId="123" sId="1">
    <oc r="E16">
      <f>D16/49</f>
    </oc>
    <nc r="E16">
      <f>D16/57</f>
    </nc>
  </rcc>
  <rcc rId="124" sId="1">
    <oc r="E17">
      <f>D17/49</f>
    </oc>
    <nc r="E17">
      <f>D17/57</f>
    </nc>
  </rcc>
  <rcc rId="125" sId="1">
    <oc r="E18">
      <f>D18/49</f>
    </oc>
    <nc r="E18">
      <f>D18/57</f>
    </nc>
  </rcc>
  <rcc rId="126" sId="1">
    <oc r="E19">
      <f>D19/49</f>
    </oc>
    <nc r="E19">
      <f>D19/57</f>
    </nc>
  </rcc>
  <rcc rId="127" sId="1">
    <oc r="C33">
      <f>7/46</f>
    </oc>
    <nc r="C33">
      <f>9/54</f>
    </nc>
  </rcc>
  <rcc rId="128" sId="1">
    <oc r="C34">
      <f>6/46</f>
    </oc>
    <nc r="C34">
      <f>7/54</f>
    </nc>
  </rcc>
  <rcc rId="129" sId="1">
    <oc r="C35">
      <f>23/46</f>
    </oc>
    <nc r="C35">
      <f>20/54</f>
    </nc>
  </rcc>
  <rcc rId="130" sId="1">
    <oc r="C36">
      <f>8/46</f>
    </oc>
    <nc r="C36">
      <f>9/54</f>
    </nc>
  </rcc>
  <rcc rId="131" sId="1">
    <oc r="C37">
      <f>2/46</f>
    </oc>
    <nc r="C37">
      <f>9/54</f>
    </nc>
  </rcc>
  <rcc rId="132" sId="1">
    <oc r="E33">
      <f>D33/46</f>
    </oc>
    <nc r="E33">
      <f>D33/54</f>
    </nc>
  </rcc>
  <rcc rId="133" sId="1">
    <oc r="E34">
      <f>D34/46</f>
    </oc>
    <nc r="E34">
      <f>D34/54</f>
    </nc>
  </rcc>
  <rcc rId="134" sId="1">
    <oc r="E36">
      <f>D36/46</f>
    </oc>
    <nc r="E36">
      <f>D36/54</f>
    </nc>
  </rcc>
  <rcc rId="135" sId="1">
    <oc r="E37">
      <f>D37/46</f>
    </oc>
    <nc r="E37">
      <f>D37/54</f>
    </nc>
  </rcc>
  <rcc rId="136" sId="1">
    <oc r="E35">
      <f>D35/46</f>
    </oc>
    <nc r="E35">
      <f>D35/54</f>
    </nc>
  </rcc>
  <rcc rId="137" sId="1">
    <oc r="D15">
      <v>12</v>
    </oc>
    <nc r="D15">
      <v>0</v>
    </nc>
  </rcc>
  <rcc rId="138" sId="1">
    <oc r="D16">
      <v>7</v>
    </oc>
    <nc r="D16">
      <v>0</v>
    </nc>
  </rcc>
  <rcc rId="139" sId="1">
    <oc r="D17">
      <v>20</v>
    </oc>
    <nc r="D17">
      <v>0</v>
    </nc>
  </rcc>
  <rcc rId="140" sId="1">
    <oc r="D18">
      <v>9</v>
    </oc>
    <nc r="D18">
      <v>0</v>
    </nc>
  </rcc>
  <rcc rId="141" sId="1">
    <oc r="D19">
      <v>9</v>
    </oc>
    <nc r="D19">
      <v>0</v>
    </nc>
  </rcc>
  <rcc rId="142" sId="1">
    <oc r="D33">
      <v>9</v>
    </oc>
    <nc r="D33">
      <v>0</v>
    </nc>
  </rcc>
  <rcc rId="143" sId="1">
    <oc r="D34">
      <v>7</v>
    </oc>
    <nc r="D34">
      <v>0</v>
    </nc>
  </rcc>
  <rcc rId="144" sId="1">
    <oc r="D35">
      <v>20</v>
    </oc>
    <nc r="D35">
      <v>0</v>
    </nc>
  </rcc>
  <rcc rId="145" sId="1">
    <oc r="D36">
      <v>9</v>
    </oc>
    <nc r="D36">
      <v>0</v>
    </nc>
  </rcc>
  <rcc rId="146" sId="1">
    <oc r="D37">
      <v>9</v>
    </oc>
    <nc r="D37">
      <v>0</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EAFA8CC-9A73-4A82-A6CE-10E73AD738FD}" action="delete"/>
  <rdn rId="0" localSheetId="1" customView="1" name="Z_7EAFA8CC_9A73_4A82_A6CE_10E73AD738FD_.wvu.PrintArea" hidden="1" oldHidden="1">
    <formula>'RESUMEN DE RESULTADOS'!$A$1:$H$51</formula>
    <oldFormula>'RESUMEN DE RESULTADOS'!$A$1:$H$51</oldFormula>
  </rdn>
  <rcv guid="{7EAFA8CC-9A73-4A82-A6CE-10E73AD738FD}"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EAFA8CC-9A73-4A82-A6CE-10E73AD738FD}" action="delete"/>
  <rdn rId="0" localSheetId="1" customView="1" name="Z_7EAFA8CC_9A73_4A82_A6CE_10E73AD738FD_.wvu.PrintArea" hidden="1" oldHidden="1">
    <formula>'RESUMEN DE RESULTADOS'!$A$1:$H$51</formula>
    <oldFormula>'RESUMEN DE RESULTADOS'!$A$1:$H$51</oldFormula>
  </rdn>
  <rcv guid="{7EAFA8CC-9A73-4A82-A6CE-10E73AD738FD}"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 sId="1">
    <oc r="H1" t="inlineStr">
      <is>
        <t>Anejo 3</t>
      </is>
    </oc>
    <nc r="H1"/>
  </rcc>
  <rcc rId="161" sId="1">
    <oc r="H25" t="inlineStr">
      <is>
        <t>Anejo 3</t>
      </is>
    </oc>
    <nc r="H25"/>
  </rcc>
  <rcc rId="162" sId="1">
    <oc r="H40" t="inlineStr">
      <is>
        <t>Anejo 3</t>
      </is>
    </oc>
    <nc r="H40"/>
  </rcc>
  <rcv guid="{7EAFA8CC-9A73-4A82-A6CE-10E73AD738FD}" action="delete"/>
  <rdn rId="0" localSheetId="1" customView="1" name="Z_7EAFA8CC_9A73_4A82_A6CE_10E73AD738FD_.wvu.PrintArea" hidden="1" oldHidden="1">
    <formula>'RESUMEN DE RESULTADOS'!$A$1:$H$51</formula>
    <oldFormula>'RESUMEN DE RESULTADOS'!$A$1:$H$51</oldFormula>
  </rdn>
  <rcv guid="{7EAFA8CC-9A73-4A82-A6CE-10E73AD738FD}"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EAFA8CC-9A73-4A82-A6CE-10E73AD738FD}" action="delete"/>
  <rdn rId="0" localSheetId="1" customView="1" name="Z_7EAFA8CC_9A73_4A82_A6CE_10E73AD738FD_.wvu.PrintArea" hidden="1" oldHidden="1">
    <formula>'RESUMEN DE RESULTADOS'!$A$1:$H$51</formula>
    <oldFormula>'RESUMEN DE RESULTADOS'!$A$1:$H$51</oldFormula>
  </rdn>
  <rcv guid="{7EAFA8CC-9A73-4A82-A6CE-10E73AD738F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CE45EA-7717-47E7-B305-27F4DBB98C38}" action="delete"/>
  <rdn rId="0" localSheetId="1" customView="1" name="Z_DBCE45EA_7717_47E7_B305_27F4DBB98C38_.wvu.PrintArea" hidden="1" oldHidden="1">
    <formula>'RESUMEN DE RESULTADOS'!$A$1:$H$51</formula>
    <oldFormula>'RESUMEN DE RESULTADOS'!$A$1:$H$51</oldFormula>
  </rdn>
  <rcv guid="{DBCE45EA-7717-47E7-B305-27F4DBB98C3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CE45EA-7717-47E7-B305-27F4DBB98C38}" action="delete"/>
  <rdn rId="0" localSheetId="1" customView="1" name="Z_DBCE45EA_7717_47E7_B305_27F4DBB98C38_.wvu.PrintArea" hidden="1" oldHidden="1">
    <formula>'RESUMEN DE RESULTADOS'!$A$1:$H$51</formula>
    <oldFormula>'RESUMEN DE RESULTADOS'!$A$1:$H$51</oldFormula>
  </rdn>
  <rcv guid="{DBCE45EA-7717-47E7-B305-27F4DBB98C3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A10"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oc>
    <nc r="A10" t="inlineStr">
      <is>
        <r>
          <t xml:space="preserve">I. RESUMEN DE ENTIDADES QUE </t>
        </r>
        <r>
          <rPr>
            <b/>
            <u/>
            <sz val="11"/>
            <color theme="1"/>
            <rFont val="Times New Roman"/>
            <family val="1"/>
          </rPr>
          <t>CUENTAN</t>
        </r>
        <r>
          <rPr>
            <b/>
            <sz val="11"/>
            <color theme="1"/>
            <rFont val="Times New Roman"/>
            <family val="1"/>
          </rPr>
          <t xml:space="preserve"> CON LA ACTIVIDAD DE AUDITORÍA INTERNA:</t>
        </r>
      </is>
    </nc>
  </rcc>
  <rcc rId="151" sId="1">
    <oc r="A28"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oc>
    <nc r="A28" t="inlineStr">
      <is>
        <r>
          <t xml:space="preserve">II. RESUMEN DE ENTIDADES QUE </t>
        </r>
        <r>
          <rPr>
            <b/>
            <u/>
            <sz val="11"/>
            <color theme="1"/>
            <rFont val="Times New Roman"/>
            <family val="1"/>
          </rPr>
          <t>NO CUENTAN</t>
        </r>
        <r>
          <rPr>
            <b/>
            <sz val="11"/>
            <color theme="1"/>
            <rFont val="Times New Roman"/>
            <family val="1"/>
          </rPr>
          <t xml:space="preserve"> CON LA ACTIVIDAD DE AUDITORÍA INTERNA:</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 sId="1">
    <oc r="B46" t="inlineStr">
      <is>
        <t>La entidad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is>
    </oc>
    <nc r="B46" t="inlineStr">
      <is>
        <t>La entidad cumplió con el establecimiento del PROCIP. Deberá continuar dirigiendo los esfuerzos para mantener el establecimiento del mismo, y cumplir con las leyes y la reglamentación aplicables a los criterios establecidos.  Si la entidad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is>
    </nc>
  </rcc>
  <rcv guid="{DBCE45EA-7717-47E7-B305-27F4DBB98C38}" action="delete"/>
  <rdn rId="0" localSheetId="1" customView="1" name="Z_DBCE45EA_7717_47E7_B305_27F4DBB98C38_.wvu.PrintArea" hidden="1" oldHidden="1">
    <formula>'RESUMEN DE RESULTADOS'!$A$1:$H$51</formula>
    <oldFormula>'RESUMEN DE RESULTADOS'!$A$1:$H$51</oldFormula>
  </rdn>
  <rcv guid="{DBCE45EA-7717-47E7-B305-27F4DBB98C3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 sId="1">
    <nc r="A6" t="inlineStr">
      <is>
        <t>Resumen de Resultados de la Autoevaluación del Establecimiento del Programa de Control Interno y de Prevención al 30 de junio de 2015, aplicable a corporaciones públicas, sistemas de retiro de la Rama Ejecutiva del Estado Libre Asociado de 
Puerto Rico, y a la Administración Central de la Universidad de Puerto Rico</t>
      </is>
    </nc>
  </rcc>
  <rcc rId="155" sId="1">
    <oc r="A6" t="inlineStr">
      <is>
        <t>Resumen de Resultados de la Autoevaluación del Establecimiento del Programa de Control Interno y de Prevención al 30 de junio de 2015, aplicable a corporaciones públicas, sistemas de retiro de la Rama Ejecutiva del Estado Libre Asociado de Puerto Rico, y a la                                            Administración Central de la Universidad de Puerto Rico</t>
      </is>
    </oc>
    <nc r="A6" t="inlineStr">
      <is>
        <t>Resumen de Resultados de la Autoevaluación del Establecimiento del Programa de Control Interno y de Prevención al
 30 de junio de 2015, aplicable a corporaciones públicas, sistemas de retiro de la Rama Ejecutiva del Estado Libre Asociado de 
Puerto Rico, y a la Administración Central de la Universidad de Puerto Rico</t>
      </is>
    </nc>
  </rcc>
  <rdn rId="0" localSheetId="1" customView="1" name="Z_1D837FAD_E5E5_431E_8EB5_1423941C15C0_.wvu.PrintArea" hidden="1" oldHidden="1">
    <formula>'RESUMEN DE RESULTADOS'!$A$1:$H$51</formula>
  </rdn>
  <rcv guid="{1D837FAD-E5E5-431E-8EB5-1423941C15C0}"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EAFA8CC_9A73_4A82_A6CE_10E73AD738FD_.wvu.PrintArea" hidden="1" oldHidden="1">
    <formula>'RESUMEN DE RESULTADOS'!$A$1:$H$51</formula>
  </rdn>
  <rcv guid="{7EAFA8CC-9A73-4A82-A6CE-10E73AD738F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B15">
      <v>6</v>
    </oc>
    <nc r="B15">
      <v>7</v>
    </nc>
  </rcc>
  <rcc rId="82" sId="1">
    <oc r="B16">
      <v>24</v>
    </oc>
    <nc r="B16">
      <v>23</v>
    </nc>
  </rcc>
  <rcc rId="83" sId="1">
    <oc r="B33">
      <v>6</v>
    </oc>
    <nc r="B33">
      <v>7</v>
    </nc>
  </rcc>
  <rcc rId="84" sId="1">
    <oc r="B34">
      <v>23</v>
    </oc>
    <nc r="B34">
      <v>22</v>
    </nc>
  </rcc>
  <rcc rId="85" sId="1">
    <nc r="D14">
      <v>6</v>
    </nc>
  </rcc>
  <rfmt sheetId="1" sqref="C14">
    <dxf>
      <numFmt numFmtId="164" formatCode="0.0%"/>
    </dxf>
  </rfmt>
  <rfmt sheetId="1" sqref="C15">
    <dxf>
      <numFmt numFmtId="164" formatCode="0.0%"/>
    </dxf>
  </rfmt>
  <rfmt sheetId="1" sqref="C16">
    <dxf>
      <numFmt numFmtId="164" formatCode="0.0%"/>
    </dxf>
  </rfmt>
  <rfmt sheetId="1" sqref="C17">
    <dxf>
      <numFmt numFmtId="164" formatCode="0.0%"/>
    </dxf>
  </rfmt>
  <rfmt sheetId="1" sqref="C18">
    <dxf>
      <numFmt numFmtId="164" formatCode="0.0%"/>
    </dxf>
  </rfmt>
  <rfmt sheetId="1" sqref="E14">
    <dxf>
      <numFmt numFmtId="164" formatCode="0.0%"/>
    </dxf>
  </rfmt>
  <rfmt sheetId="1" sqref="E15">
    <dxf>
      <numFmt numFmtId="164" formatCode="0.0%"/>
    </dxf>
  </rfmt>
  <rfmt sheetId="1" sqref="E16">
    <dxf>
      <numFmt numFmtId="164" formatCode="0.0%"/>
    </dxf>
  </rfmt>
  <rfmt sheetId="1" sqref="E17">
    <dxf>
      <numFmt numFmtId="164" formatCode="0.0%"/>
    </dxf>
  </rfmt>
  <rfmt sheetId="1" sqref="E18">
    <dxf>
      <numFmt numFmtId="164" formatCode="0.0%"/>
    </dxf>
  </rfmt>
  <rcc rId="86" sId="1">
    <nc r="D14">
      <v>7</v>
    </nc>
  </rcc>
  <rcc rId="87" sId="1">
    <nc r="D15">
      <v>7</v>
    </nc>
  </rcc>
  <rcc rId="88" sId="1">
    <nc r="D16">
      <v>23</v>
    </nc>
  </rcc>
  <rcc rId="89" sId="1">
    <nc r="D17">
      <v>10</v>
    </nc>
  </rcc>
  <rcc rId="90" sId="1">
    <nc r="D18">
      <v>2</v>
    </nc>
  </rcc>
  <rcc rId="91" sId="1">
    <oc r="A27"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is>
    </oc>
    <nc r="A27"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nc>
  </rcc>
  <rcc rId="92" sId="1">
    <oc r="A9"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is>
    </oc>
    <nc r="A9"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t>
        </r>
      </is>
    </nc>
  </rcc>
  <rfmt sheetId="1" sqref="C32">
    <dxf>
      <numFmt numFmtId="164" formatCode="0.0%"/>
    </dxf>
  </rfmt>
  <rfmt sheetId="1" sqref="C33">
    <dxf>
      <numFmt numFmtId="164" formatCode="0.0%"/>
    </dxf>
  </rfmt>
  <rfmt sheetId="1" sqref="C34">
    <dxf>
      <numFmt numFmtId="164" formatCode="0.0%"/>
    </dxf>
  </rfmt>
  <rfmt sheetId="1" sqref="C35">
    <dxf>
      <numFmt numFmtId="164" formatCode="0.0%"/>
    </dxf>
  </rfmt>
  <rfmt sheetId="1" sqref="C36">
    <dxf>
      <numFmt numFmtId="164" formatCode="0.0%"/>
    </dxf>
  </rfmt>
  <rfmt sheetId="1" sqref="E32">
    <dxf>
      <numFmt numFmtId="164" formatCode="0.0%"/>
    </dxf>
  </rfmt>
  <rfmt sheetId="1" sqref="E33">
    <dxf>
      <numFmt numFmtId="164" formatCode="0.0%"/>
    </dxf>
  </rfmt>
  <rfmt sheetId="1" sqref="E34">
    <dxf>
      <numFmt numFmtId="164" formatCode="0.0%"/>
    </dxf>
  </rfmt>
  <rfmt sheetId="1" sqref="E35">
    <dxf>
      <numFmt numFmtId="164" formatCode="0.0%"/>
    </dxf>
  </rfmt>
  <rfmt sheetId="1" sqref="E36">
    <dxf>
      <numFmt numFmtId="164" formatCode="0.0%"/>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
    <dxf>
      <numFmt numFmtId="14" formatCode="0.00%"/>
    </dxf>
  </rfmt>
  <rfmt sheetId="1" sqref="C15">
    <dxf>
      <numFmt numFmtId="14" formatCode="0.00%"/>
    </dxf>
  </rfmt>
  <rfmt sheetId="1" sqref="C16:C18">
    <dxf>
      <numFmt numFmtId="14" formatCode="0.00%"/>
    </dxf>
  </rfmt>
  <rfmt sheetId="1" sqref="C32:C36">
    <dxf>
      <numFmt numFmtId="14" formatCode="0.00%"/>
    </dxf>
  </rfmt>
  <rfmt sheetId="1" sqref="E32:E36">
    <dxf>
      <numFmt numFmtId="14" formatCode="0.00%"/>
    </dxf>
  </rfmt>
  <rfmt sheetId="1" sqref="E14:E18">
    <dxf>
      <numFmt numFmtId="14" formatCode="0.00%"/>
    </dxf>
  </rfmt>
  <rfmt sheetId="1" sqref="G32:G36">
    <dxf>
      <numFmt numFmtId="14" formatCode="0.00%"/>
    </dxf>
  </rfmt>
  <rfmt sheetId="1" sqref="G14:G18">
    <dxf>
      <numFmt numFmtId="14" formatCode="0.00%"/>
    </dxf>
  </rfmt>
  <rcc rId="93"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zoomScale="70" zoomScaleNormal="70" workbookViewId="0">
      <selection activeCell="H40" sqref="H40"/>
    </sheetView>
  </sheetViews>
  <sheetFormatPr defaultColWidth="9.140625" defaultRowHeight="15.75" x14ac:dyDescent="0.25"/>
  <cols>
    <col min="1" max="1" width="26.28515625" style="1" customWidth="1"/>
    <col min="2" max="2" width="14.7109375" customWidth="1"/>
    <col min="3" max="3" width="16.5703125" customWidth="1"/>
    <col min="4" max="4" width="15.140625" customWidth="1"/>
    <col min="5" max="5" width="16.28515625" style="1" customWidth="1"/>
    <col min="6" max="6" width="13.7109375" style="1" customWidth="1"/>
    <col min="7" max="7" width="15.7109375" style="1" customWidth="1"/>
    <col min="8" max="8" width="8.85546875" style="1" customWidth="1"/>
    <col min="9" max="9" width="11.42578125" style="1" customWidth="1"/>
    <col min="10" max="16384" width="9.140625" style="1"/>
  </cols>
  <sheetData>
    <row r="1" spans="1:9" customFormat="1" ht="15.6" customHeight="1" x14ac:dyDescent="0.25">
      <c r="A1" s="51" t="s">
        <v>0</v>
      </c>
      <c r="B1" s="51"/>
      <c r="C1" s="51"/>
      <c r="D1" s="51"/>
      <c r="E1" s="51"/>
      <c r="F1" s="51"/>
      <c r="G1" s="51"/>
      <c r="H1" s="30"/>
      <c r="I1" s="1"/>
    </row>
    <row r="2" spans="1:9" customFormat="1" ht="14.45" customHeight="1" x14ac:dyDescent="0.25">
      <c r="A2" s="52" t="s">
        <v>1</v>
      </c>
      <c r="B2" s="52"/>
      <c r="C2" s="52"/>
      <c r="D2" s="52"/>
      <c r="E2" s="52"/>
      <c r="F2" s="52"/>
      <c r="G2" s="52"/>
      <c r="H2" s="2" t="s">
        <v>23</v>
      </c>
    </row>
    <row r="3" spans="1:9" customFormat="1" ht="14.45" customHeight="1" x14ac:dyDescent="0.25">
      <c r="A3" s="51" t="s">
        <v>2</v>
      </c>
      <c r="B3" s="51"/>
      <c r="C3" s="51"/>
      <c r="D3" s="51"/>
      <c r="E3" s="51"/>
      <c r="F3" s="51"/>
      <c r="G3" s="51"/>
    </row>
    <row r="4" spans="1:9" customFormat="1" ht="15" x14ac:dyDescent="0.25">
      <c r="B4" s="5"/>
      <c r="C4" s="5"/>
      <c r="D4" s="5"/>
      <c r="E4" s="5"/>
      <c r="F4" s="5"/>
      <c r="G4" s="5"/>
    </row>
    <row r="5" spans="1:9" customFormat="1" ht="15" x14ac:dyDescent="0.25">
      <c r="A5" s="43"/>
      <c r="B5" s="38"/>
      <c r="C5" s="38"/>
      <c r="D5" s="38"/>
      <c r="E5" s="38"/>
      <c r="F5" s="38"/>
      <c r="G5" s="38"/>
      <c r="H5" s="43"/>
    </row>
    <row r="6" spans="1:9" customFormat="1" ht="52.5" customHeight="1" x14ac:dyDescent="0.25">
      <c r="A6" s="49" t="s">
        <v>33</v>
      </c>
      <c r="B6" s="49"/>
      <c r="C6" s="49"/>
      <c r="D6" s="49"/>
      <c r="E6" s="49"/>
      <c r="F6" s="49"/>
      <c r="G6" s="49"/>
      <c r="H6" s="49"/>
    </row>
    <row r="7" spans="1:9" customFormat="1" ht="21" customHeight="1" x14ac:dyDescent="0.25">
      <c r="A7" s="42"/>
      <c r="B7" s="42"/>
      <c r="C7" s="42"/>
      <c r="D7" s="42"/>
      <c r="E7" s="42"/>
      <c r="F7" s="42"/>
      <c r="G7" s="42"/>
      <c r="H7" s="17"/>
    </row>
    <row r="8" spans="1:9" ht="56.25" customHeight="1" x14ac:dyDescent="0.25">
      <c r="A8" s="50" t="s">
        <v>27</v>
      </c>
      <c r="B8" s="50"/>
      <c r="C8" s="50"/>
      <c r="D8" s="50"/>
      <c r="E8" s="50"/>
      <c r="F8" s="50"/>
      <c r="G8" s="50"/>
      <c r="H8" s="50"/>
    </row>
    <row r="9" spans="1:9" ht="18" customHeight="1" x14ac:dyDescent="0.25">
      <c r="A9" s="33"/>
      <c r="B9" s="33"/>
      <c r="C9" s="33"/>
      <c r="D9" s="33"/>
      <c r="E9" s="33"/>
      <c r="F9" s="33"/>
      <c r="G9" s="33"/>
      <c r="H9" s="33"/>
    </row>
    <row r="10" spans="1:9" ht="18" customHeight="1" x14ac:dyDescent="0.25">
      <c r="A10" s="53" t="s">
        <v>30</v>
      </c>
      <c r="B10" s="53"/>
      <c r="C10" s="53"/>
      <c r="D10" s="53"/>
      <c r="E10" s="53"/>
      <c r="F10" s="53"/>
      <c r="G10" s="53"/>
      <c r="H10" s="53"/>
    </row>
    <row r="11" spans="1:9" ht="20.45" customHeight="1" x14ac:dyDescent="0.25">
      <c r="A11" s="21"/>
      <c r="B11" s="22"/>
      <c r="C11" s="22"/>
      <c r="D11" s="22"/>
      <c r="E11" s="22"/>
      <c r="F11" s="22"/>
      <c r="G11" s="22"/>
      <c r="H11" s="22"/>
    </row>
    <row r="12" spans="1:9" s="23" customFormat="1" ht="24" customHeight="1" x14ac:dyDescent="0.2">
      <c r="B12" s="24"/>
      <c r="C12" s="24"/>
      <c r="D12" s="55" t="s">
        <v>9</v>
      </c>
      <c r="E12" s="56"/>
      <c r="F12" s="56"/>
      <c r="G12" s="57"/>
    </row>
    <row r="13" spans="1:9" s="23" customFormat="1" ht="35.450000000000003" customHeight="1" x14ac:dyDescent="0.25">
      <c r="A13" s="63" t="s">
        <v>3</v>
      </c>
      <c r="B13" s="60" t="s">
        <v>5</v>
      </c>
      <c r="C13" s="61"/>
      <c r="D13" s="60" t="s">
        <v>15</v>
      </c>
      <c r="E13" s="62"/>
      <c r="F13" s="60" t="s">
        <v>10</v>
      </c>
      <c r="G13" s="61"/>
    </row>
    <row r="14" spans="1:9" s="23" customFormat="1" ht="26.45" customHeight="1" x14ac:dyDescent="0.25">
      <c r="A14" s="64"/>
      <c r="B14" s="25" t="s">
        <v>4</v>
      </c>
      <c r="C14" s="25" t="s">
        <v>12</v>
      </c>
      <c r="D14" s="26" t="s">
        <v>8</v>
      </c>
      <c r="E14" s="25" t="s">
        <v>12</v>
      </c>
      <c r="F14" s="27" t="s">
        <v>4</v>
      </c>
      <c r="G14" s="25" t="s">
        <v>13</v>
      </c>
    </row>
    <row r="15" spans="1:9" x14ac:dyDescent="0.25">
      <c r="A15" s="3">
        <v>1</v>
      </c>
      <c r="B15" s="6">
        <v>12</v>
      </c>
      <c r="C15" s="39">
        <f>12/57</f>
        <v>0.21052631578947367</v>
      </c>
      <c r="D15" s="18">
        <v>0</v>
      </c>
      <c r="E15" s="39">
        <f>D15/57</f>
        <v>0</v>
      </c>
      <c r="F15" s="8">
        <f>D15-B15</f>
        <v>-12</v>
      </c>
      <c r="G15" s="41">
        <f>E15-C15</f>
        <v>-0.21052631578947367</v>
      </c>
    </row>
    <row r="16" spans="1:9" x14ac:dyDescent="0.25">
      <c r="A16" s="3">
        <v>2</v>
      </c>
      <c r="B16" s="6">
        <v>7</v>
      </c>
      <c r="C16" s="39">
        <f>7/57</f>
        <v>0.12280701754385964</v>
      </c>
      <c r="D16" s="18">
        <v>0</v>
      </c>
      <c r="E16" s="39">
        <f>D16/57</f>
        <v>0</v>
      </c>
      <c r="F16" s="8">
        <f>D16-B16</f>
        <v>-7</v>
      </c>
      <c r="G16" s="41">
        <f t="shared" ref="G16:G19" si="0">E16-C16</f>
        <v>-0.12280701754385964</v>
      </c>
    </row>
    <row r="17" spans="1:8" x14ac:dyDescent="0.25">
      <c r="A17" s="3">
        <v>3</v>
      </c>
      <c r="B17" s="6">
        <v>20</v>
      </c>
      <c r="C17" s="39">
        <f>20/57</f>
        <v>0.35087719298245612</v>
      </c>
      <c r="D17" s="18">
        <v>0</v>
      </c>
      <c r="E17" s="39">
        <f>D17/57</f>
        <v>0</v>
      </c>
      <c r="F17" s="8">
        <f t="shared" ref="F17:F19" si="1">D17-B17</f>
        <v>-20</v>
      </c>
      <c r="G17" s="41">
        <f t="shared" si="0"/>
        <v>-0.35087719298245612</v>
      </c>
    </row>
    <row r="18" spans="1:8" x14ac:dyDescent="0.25">
      <c r="A18" s="3">
        <v>4</v>
      </c>
      <c r="B18" s="6">
        <v>9</v>
      </c>
      <c r="C18" s="39">
        <f>9/57</f>
        <v>0.15789473684210525</v>
      </c>
      <c r="D18" s="18">
        <v>0</v>
      </c>
      <c r="E18" s="39">
        <f>D18/57</f>
        <v>0</v>
      </c>
      <c r="F18" s="8">
        <f t="shared" si="1"/>
        <v>-9</v>
      </c>
      <c r="G18" s="41">
        <f t="shared" si="0"/>
        <v>-0.15789473684210525</v>
      </c>
    </row>
    <row r="19" spans="1:8" ht="16.5" thickBot="1" x14ac:dyDescent="0.3">
      <c r="A19" s="11">
        <v>5</v>
      </c>
      <c r="B19" s="7">
        <v>9</v>
      </c>
      <c r="C19" s="40">
        <f>9/57</f>
        <v>0.15789473684210525</v>
      </c>
      <c r="D19" s="19">
        <v>0</v>
      </c>
      <c r="E19" s="39">
        <f>D19/57</f>
        <v>0</v>
      </c>
      <c r="F19" s="8">
        <f t="shared" si="1"/>
        <v>-9</v>
      </c>
      <c r="G19" s="41">
        <f t="shared" si="0"/>
        <v>-0.15789473684210525</v>
      </c>
    </row>
    <row r="20" spans="1:8" ht="16.5" thickBot="1" x14ac:dyDescent="0.25">
      <c r="A20" s="12" t="s">
        <v>11</v>
      </c>
      <c r="B20" s="9">
        <f t="shared" ref="B20" si="2">SUM(B15:B19)</f>
        <v>57</v>
      </c>
      <c r="C20" s="10">
        <f>SUM(C15:C19)</f>
        <v>1</v>
      </c>
      <c r="D20" s="13">
        <f>SUM(D15:D19)</f>
        <v>0</v>
      </c>
      <c r="E20" s="14">
        <f>SUM(E15:E19)</f>
        <v>0</v>
      </c>
      <c r="F20" s="15">
        <f>SUM(F15:F19)</f>
        <v>-57</v>
      </c>
      <c r="G20" s="16">
        <f>SUM(G15:G19)</f>
        <v>-1</v>
      </c>
    </row>
    <row r="21" spans="1:8" ht="14.45" customHeight="1" x14ac:dyDescent="0.25">
      <c r="E21" s="20"/>
    </row>
    <row r="22" spans="1:8" ht="35.450000000000003" customHeight="1" x14ac:dyDescent="0.25">
      <c r="A22" s="44" t="s">
        <v>7</v>
      </c>
      <c r="B22" s="45"/>
      <c r="C22" s="45"/>
      <c r="D22" s="45"/>
      <c r="E22" s="45"/>
      <c r="F22" s="45"/>
      <c r="G22" s="45"/>
      <c r="H22" s="45"/>
    </row>
    <row r="23" spans="1:8" ht="49.9" customHeight="1" x14ac:dyDescent="0.25">
      <c r="A23" s="44" t="s">
        <v>18</v>
      </c>
      <c r="B23" s="45"/>
      <c r="C23" s="45"/>
      <c r="D23" s="45"/>
      <c r="E23" s="45"/>
      <c r="F23" s="45"/>
      <c r="G23" s="45"/>
      <c r="H23" s="45"/>
    </row>
    <row r="24" spans="1:8" ht="19.149999999999999" customHeight="1" x14ac:dyDescent="0.25">
      <c r="A24" s="36"/>
      <c r="B24" s="37"/>
      <c r="C24" s="37"/>
      <c r="D24" s="37"/>
      <c r="E24" s="37"/>
      <c r="F24" s="37"/>
      <c r="G24" s="37"/>
      <c r="H24" s="37"/>
    </row>
    <row r="25" spans="1:8" ht="18" customHeight="1" x14ac:dyDescent="0.25">
      <c r="A25" s="31"/>
      <c r="B25" s="32"/>
      <c r="C25" s="32"/>
      <c r="D25" s="32"/>
      <c r="E25" s="32"/>
      <c r="F25" s="32"/>
      <c r="G25" s="32"/>
      <c r="H25" s="2"/>
    </row>
    <row r="26" spans="1:8" ht="18" customHeight="1" x14ac:dyDescent="0.25">
      <c r="A26" s="31"/>
      <c r="B26" s="32"/>
      <c r="C26" s="32"/>
      <c r="D26" s="32"/>
      <c r="E26" s="32"/>
      <c r="F26" s="32"/>
      <c r="G26" s="32"/>
      <c r="H26" s="2" t="s">
        <v>22</v>
      </c>
    </row>
    <row r="27" spans="1:8" ht="18" customHeight="1" x14ac:dyDescent="0.25">
      <c r="A27" s="31"/>
      <c r="B27" s="32"/>
      <c r="C27" s="32"/>
      <c r="D27" s="32"/>
      <c r="E27" s="32"/>
      <c r="F27" s="32"/>
      <c r="G27" s="32"/>
      <c r="H27" s="32"/>
    </row>
    <row r="28" spans="1:8" ht="18" customHeight="1" x14ac:dyDescent="0.25">
      <c r="A28" s="53" t="s">
        <v>31</v>
      </c>
      <c r="B28" s="53"/>
      <c r="C28" s="53"/>
      <c r="D28" s="53"/>
      <c r="E28" s="53"/>
      <c r="F28" s="53"/>
      <c r="G28" s="53"/>
      <c r="H28" s="53"/>
    </row>
    <row r="29" spans="1:8" ht="20.45" customHeight="1" x14ac:dyDescent="0.25">
      <c r="A29" s="33"/>
      <c r="B29" s="33"/>
      <c r="C29" s="33"/>
      <c r="D29" s="33"/>
      <c r="E29" s="33"/>
      <c r="F29" s="33"/>
      <c r="G29" s="33"/>
      <c r="H29" s="34"/>
    </row>
    <row r="30" spans="1:8" s="23" customFormat="1" ht="28.5" customHeight="1" x14ac:dyDescent="0.2">
      <c r="B30" s="24"/>
      <c r="C30" s="24"/>
      <c r="D30" s="55" t="s">
        <v>9</v>
      </c>
      <c r="E30" s="56"/>
      <c r="F30" s="56"/>
      <c r="G30" s="57"/>
    </row>
    <row r="31" spans="1:8" s="23" customFormat="1" ht="42" customHeight="1" x14ac:dyDescent="0.25">
      <c r="A31" s="58" t="s">
        <v>3</v>
      </c>
      <c r="B31" s="60" t="s">
        <v>5</v>
      </c>
      <c r="C31" s="61"/>
      <c r="D31" s="60" t="s">
        <v>20</v>
      </c>
      <c r="E31" s="62"/>
      <c r="F31" s="60" t="s">
        <v>24</v>
      </c>
      <c r="G31" s="61"/>
    </row>
    <row r="32" spans="1:8" ht="36" customHeight="1" x14ac:dyDescent="0.25">
      <c r="A32" s="59"/>
      <c r="B32" s="3" t="s">
        <v>4</v>
      </c>
      <c r="C32" s="3" t="s">
        <v>12</v>
      </c>
      <c r="D32" s="35" t="s">
        <v>21</v>
      </c>
      <c r="E32" s="3" t="s">
        <v>12</v>
      </c>
      <c r="F32" s="4" t="s">
        <v>4</v>
      </c>
      <c r="G32" s="3" t="s">
        <v>13</v>
      </c>
    </row>
    <row r="33" spans="1:8" x14ac:dyDescent="0.25">
      <c r="A33" s="3">
        <v>1</v>
      </c>
      <c r="B33" s="6">
        <v>9</v>
      </c>
      <c r="C33" s="39">
        <f>9/54</f>
        <v>0.16666666666666666</v>
      </c>
      <c r="D33" s="18">
        <v>0</v>
      </c>
      <c r="E33" s="39">
        <f>D33/54</f>
        <v>0</v>
      </c>
      <c r="F33" s="8">
        <f>D33-B33</f>
        <v>-9</v>
      </c>
      <c r="G33" s="41">
        <f>E33-C33</f>
        <v>-0.16666666666666666</v>
      </c>
    </row>
    <row r="34" spans="1:8" x14ac:dyDescent="0.25">
      <c r="A34" s="3">
        <v>2</v>
      </c>
      <c r="B34" s="6">
        <v>7</v>
      </c>
      <c r="C34" s="39">
        <f>7/54</f>
        <v>0.12962962962962962</v>
      </c>
      <c r="D34" s="18">
        <v>0</v>
      </c>
      <c r="E34" s="39">
        <f>D34/54</f>
        <v>0</v>
      </c>
      <c r="F34" s="8">
        <f>D34-B34</f>
        <v>-7</v>
      </c>
      <c r="G34" s="41">
        <f t="shared" ref="G34:G37" si="3">E34-C34</f>
        <v>-0.12962962962962962</v>
      </c>
    </row>
    <row r="35" spans="1:8" x14ac:dyDescent="0.25">
      <c r="A35" s="3">
        <v>3</v>
      </c>
      <c r="B35" s="6">
        <v>20</v>
      </c>
      <c r="C35" s="39">
        <f>20/54</f>
        <v>0.37037037037037035</v>
      </c>
      <c r="D35" s="18">
        <v>0</v>
      </c>
      <c r="E35" s="39">
        <f>D35/54</f>
        <v>0</v>
      </c>
      <c r="F35" s="8">
        <f t="shared" ref="F35:F37" si="4">D35-B35</f>
        <v>-20</v>
      </c>
      <c r="G35" s="41">
        <f t="shared" si="3"/>
        <v>-0.37037037037037035</v>
      </c>
    </row>
    <row r="36" spans="1:8" x14ac:dyDescent="0.25">
      <c r="A36" s="3">
        <v>4</v>
      </c>
      <c r="B36" s="6">
        <v>9</v>
      </c>
      <c r="C36" s="39">
        <f>9/54</f>
        <v>0.16666666666666666</v>
      </c>
      <c r="D36" s="18">
        <v>0</v>
      </c>
      <c r="E36" s="39">
        <f>D36/54</f>
        <v>0</v>
      </c>
      <c r="F36" s="8">
        <f t="shared" si="4"/>
        <v>-9</v>
      </c>
      <c r="G36" s="41">
        <f t="shared" si="3"/>
        <v>-0.16666666666666666</v>
      </c>
    </row>
    <row r="37" spans="1:8" ht="16.5" thickBot="1" x14ac:dyDescent="0.3">
      <c r="A37" s="11">
        <v>5</v>
      </c>
      <c r="B37" s="7">
        <v>9</v>
      </c>
      <c r="C37" s="40">
        <f>9/54</f>
        <v>0.16666666666666666</v>
      </c>
      <c r="D37" s="19">
        <v>0</v>
      </c>
      <c r="E37" s="40">
        <f>D37/54</f>
        <v>0</v>
      </c>
      <c r="F37" s="8">
        <f t="shared" si="4"/>
        <v>-9</v>
      </c>
      <c r="G37" s="41">
        <f t="shared" si="3"/>
        <v>-0.16666666666666666</v>
      </c>
    </row>
    <row r="38" spans="1:8" ht="16.5" thickBot="1" x14ac:dyDescent="0.25">
      <c r="A38" s="12" t="s">
        <v>11</v>
      </c>
      <c r="B38" s="9">
        <f t="shared" ref="B38:G38" si="5">SUM(B33:B37)</f>
        <v>54</v>
      </c>
      <c r="C38" s="10">
        <f t="shared" si="5"/>
        <v>0.99999999999999989</v>
      </c>
      <c r="D38" s="13">
        <f t="shared" si="5"/>
        <v>0</v>
      </c>
      <c r="E38" s="14">
        <f t="shared" si="5"/>
        <v>0</v>
      </c>
      <c r="F38" s="15">
        <f t="shared" si="5"/>
        <v>-54</v>
      </c>
      <c r="G38" s="16">
        <f t="shared" si="5"/>
        <v>-0.99999999999999989</v>
      </c>
    </row>
    <row r="39" spans="1:8" ht="18" customHeight="1" x14ac:dyDescent="0.25">
      <c r="A39" s="31"/>
      <c r="B39" s="32"/>
      <c r="C39" s="32"/>
      <c r="D39" s="32"/>
      <c r="E39" s="32"/>
      <c r="F39" s="32"/>
      <c r="G39" s="32"/>
      <c r="H39" s="32"/>
    </row>
    <row r="40" spans="1:8" ht="18.75" x14ac:dyDescent="0.25">
      <c r="E40" s="20"/>
      <c r="H40" s="2"/>
    </row>
    <row r="41" spans="1:8" x14ac:dyDescent="0.25">
      <c r="A41" s="28"/>
      <c r="H41" s="2" t="s">
        <v>26</v>
      </c>
    </row>
    <row r="42" spans="1:8" x14ac:dyDescent="0.25">
      <c r="A42" s="54" t="s">
        <v>25</v>
      </c>
      <c r="B42" s="54"/>
      <c r="C42" s="54"/>
      <c r="D42" s="54"/>
      <c r="E42" s="54"/>
      <c r="F42" s="54"/>
      <c r="H42" s="2"/>
    </row>
    <row r="43" spans="1:8" x14ac:dyDescent="0.25">
      <c r="A43" s="28"/>
      <c r="H43" s="2"/>
    </row>
    <row r="45" spans="1:8" ht="42.75" x14ac:dyDescent="0.25">
      <c r="A45" s="29" t="s">
        <v>14</v>
      </c>
      <c r="B45" s="46" t="s">
        <v>6</v>
      </c>
      <c r="C45" s="46"/>
      <c r="D45" s="46"/>
      <c r="E45" s="46"/>
      <c r="F45" s="46"/>
      <c r="G45" s="46"/>
      <c r="H45" s="46"/>
    </row>
    <row r="46" spans="1:8" ht="106.15" customHeight="1" x14ac:dyDescent="0.25">
      <c r="A46" s="4" t="s">
        <v>19</v>
      </c>
      <c r="B46" s="47" t="s">
        <v>32</v>
      </c>
      <c r="C46" s="47"/>
      <c r="D46" s="47"/>
      <c r="E46" s="47"/>
      <c r="F46" s="47"/>
      <c r="G46" s="47"/>
      <c r="H46" s="47"/>
    </row>
    <row r="47" spans="1:8" ht="92.45" customHeight="1" x14ac:dyDescent="0.25">
      <c r="A47" s="4" t="s">
        <v>16</v>
      </c>
      <c r="B47" s="48" t="s">
        <v>28</v>
      </c>
      <c r="C47" s="48"/>
      <c r="D47" s="48"/>
      <c r="E47" s="48"/>
      <c r="F47" s="48"/>
      <c r="G47" s="48"/>
      <c r="H47" s="48"/>
    </row>
    <row r="48" spans="1:8" ht="107.45" customHeight="1" x14ac:dyDescent="0.25">
      <c r="A48" s="4" t="s">
        <v>17</v>
      </c>
      <c r="B48" s="48" t="s">
        <v>29</v>
      </c>
      <c r="C48" s="48"/>
      <c r="D48" s="48"/>
      <c r="E48" s="48"/>
      <c r="F48" s="48"/>
      <c r="G48" s="48"/>
      <c r="H48" s="48"/>
    </row>
    <row r="50" spans="1:8" ht="39" customHeight="1" x14ac:dyDescent="0.25">
      <c r="A50" s="44"/>
      <c r="B50" s="45"/>
      <c r="C50" s="45"/>
      <c r="D50" s="45"/>
      <c r="E50" s="45"/>
      <c r="F50" s="45"/>
      <c r="G50" s="45"/>
      <c r="H50" s="45"/>
    </row>
    <row r="51" spans="1:8" ht="51" customHeight="1" x14ac:dyDescent="0.25">
      <c r="A51" s="44"/>
      <c r="B51" s="45"/>
      <c r="C51" s="45"/>
      <c r="D51" s="45"/>
      <c r="E51" s="45"/>
      <c r="F51" s="45"/>
      <c r="G51" s="45"/>
      <c r="H51" s="45"/>
    </row>
    <row r="53" spans="1:8" x14ac:dyDescent="0.25">
      <c r="A53" s="28"/>
    </row>
  </sheetData>
  <customSheetViews>
    <customSheetView guid="{7EAFA8CC-9A73-4A82-A6CE-10E73AD738FD}" scale="70" showPageBreaks="1" printArea="1">
      <selection activeCell="H40" sqref="H40"/>
      <rowBreaks count="1" manualBreakCount="1">
        <brk id="39" max="16383" man="1"/>
      </rowBreaks>
      <pageMargins left="0.7" right="0.43" top="0.5" bottom="0.75" header="0.3" footer="0.3"/>
      <pageSetup scale="96" orientation="landscape" r:id="rId1"/>
    </customSheetView>
    <customSheetView guid="{1D837FAD-E5E5-431E-8EB5-1423941C15C0}" scale="70" topLeftCell="A13">
      <selection activeCell="A8" sqref="A8:H8"/>
      <rowBreaks count="1" manualBreakCount="1">
        <brk id="39" max="16383" man="1"/>
      </rowBreaks>
      <pageMargins left="0.7" right="0.43" top="0.5" bottom="0.75" header="0.3" footer="0.3"/>
      <pageSetup scale="96" orientation="landscape" r:id="rId2"/>
    </customSheetView>
    <customSheetView guid="{F6B20A05-1155-4B75-B15E-B93FBCD157BF}" scale="80" topLeftCell="A4">
      <selection activeCell="A5" sqref="A5:H5"/>
      <rowBreaks count="1" manualBreakCount="1">
        <brk id="39" max="7" man="1"/>
      </rowBreaks>
      <pageMargins left="0.7" right="0.43" top="0.5" bottom="0.75" header="0.3" footer="0.3"/>
      <pageSetup scale="96" orientation="landscape" r:id="rId3"/>
    </customSheetView>
    <customSheetView guid="{DBCE45EA-7717-47E7-B305-27F4DBB98C38}" scale="80" showPageBreaks="1" printArea="1" topLeftCell="A40">
      <selection activeCell="B47" sqref="B47:H47"/>
      <rowBreaks count="1" manualBreakCount="1">
        <brk id="39" max="16383" man="1"/>
      </rowBreaks>
      <pageMargins left="0.7" right="0.43" top="0.5" bottom="0.75" header="0.3" footer="0.3"/>
      <pageSetup scale="96" orientation="landscape" r:id="rId4"/>
    </customSheetView>
  </customSheetViews>
  <mergeCells count="26">
    <mergeCell ref="A28:H28"/>
    <mergeCell ref="A42:F42"/>
    <mergeCell ref="A10:H10"/>
    <mergeCell ref="D30:G30"/>
    <mergeCell ref="A31:A32"/>
    <mergeCell ref="B31:C31"/>
    <mergeCell ref="D31:E31"/>
    <mergeCell ref="F31:G31"/>
    <mergeCell ref="A22:H22"/>
    <mergeCell ref="A23:H23"/>
    <mergeCell ref="A13:A14"/>
    <mergeCell ref="F13:G13"/>
    <mergeCell ref="D12:G12"/>
    <mergeCell ref="D13:E13"/>
    <mergeCell ref="B13:C13"/>
    <mergeCell ref="A6:H6"/>
    <mergeCell ref="A8:H8"/>
    <mergeCell ref="A1:G1"/>
    <mergeCell ref="A2:G2"/>
    <mergeCell ref="A3:G3"/>
    <mergeCell ref="A51:H51"/>
    <mergeCell ref="B45:H45"/>
    <mergeCell ref="B46:H46"/>
    <mergeCell ref="B47:H47"/>
    <mergeCell ref="B48:H48"/>
    <mergeCell ref="A50:H50"/>
  </mergeCells>
  <pageMargins left="0.7" right="0.43" top="0.5" bottom="0.75" header="0.3" footer="0.3"/>
  <pageSetup scale="96" orientation="landscape" r:id="rId5"/>
  <rowBreaks count="1" manualBreakCount="1">
    <brk id="39"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7EAFA8CC-9A73-4A82-A6CE-10E73AD738FD}">
      <pageMargins left="0.7" right="0.7" top="0.75" bottom="0.75" header="0.3" footer="0.3"/>
    </customSheetView>
    <customSheetView guid="{1D837FAD-E5E5-431E-8EB5-1423941C15C0}">
      <pageMargins left="0.7" right="0.7" top="0.75" bottom="0.75" header="0.3" footer="0.3"/>
    </customSheetView>
    <customSheetView guid="{DBCE45EA-7717-47E7-B305-27F4DBB98C3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RESUMEN DE RESULTADOS</vt:lpstr>
      <vt:lpstr>Sheet1</vt:lpstr>
      <vt:lpstr>'RESUMEN DE RESULTADOS'!Print_Area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Diaz Viera (Div.O)</dc:creator>
  <cp:lastModifiedBy>Walesca E. Rivera Andino (Div.L)</cp:lastModifiedBy>
  <cp:lastPrinted>2015-01-27T17:15:41Z</cp:lastPrinted>
  <dcterms:created xsi:type="dcterms:W3CDTF">2012-02-17T15:22:52Z</dcterms:created>
  <dcterms:modified xsi:type="dcterms:W3CDTF">2015-01-29T19:21:16Z</dcterms:modified>
</cp:coreProperties>
</file>